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60 сессия\Реш. № О внесен. изм. в местный бюджет\"/>
    </mc:Choice>
  </mc:AlternateContent>
  <xr:revisionPtr revIDLastSave="0" documentId="8_{B59EBD34-384D-4A63-ABB5-C784EC7196F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1" i="1" l="1"/>
  <c r="D47" i="1" s="1"/>
  <c r="D46" i="1" s="1"/>
  <c r="D55" i="1" s="1"/>
  <c r="D44" i="1"/>
  <c r="D43" i="1"/>
  <c r="D42" i="1"/>
  <c r="D41" i="1"/>
  <c r="D39" i="1"/>
  <c r="D38" i="1"/>
  <c r="D37" i="1"/>
  <c r="D36" i="1"/>
  <c r="D35" i="1"/>
  <c r="D33" i="1"/>
  <c r="D31" i="1"/>
  <c r="D30" i="1"/>
  <c r="D29" i="1"/>
  <c r="D28" i="1"/>
  <c r="D27" i="1"/>
  <c r="D26" i="1"/>
  <c r="D25" i="1"/>
  <c r="D23" i="1"/>
  <c r="D18" i="1"/>
  <c r="D17" i="1"/>
  <c r="D16" i="1"/>
</calcChain>
</file>

<file path=xl/sharedStrings.xml><?xml version="1.0" encoding="utf-8"?>
<sst xmlns="http://schemas.openxmlformats.org/spreadsheetml/2006/main" count="94" uniqueCount="92">
  <si>
    <t>ПРИЛОЖЕНИЕ № 1</t>
  </si>
  <si>
    <t>к решению Совета муниципального</t>
  </si>
  <si>
    <t>образования Северский район</t>
  </si>
  <si>
    <t>от_________ 2024 года № ____</t>
  </si>
  <si>
    <t>«ПРИЛОЖЕНИЕ № 1</t>
  </si>
  <si>
    <t>от 21 декабря 2023 года № 421</t>
  </si>
  <si>
    <t>Объем поступлений доходов в местный бюджет по кодам</t>
  </si>
  <si>
    <t>видов (подвидов) доходов на 2024 год</t>
  </si>
  <si>
    <t>тыс.рублей</t>
  </si>
  <si>
    <t>Код бюджетной классификации</t>
  </si>
  <si>
    <t>Наименование доходов</t>
  </si>
  <si>
    <t>Сумма</t>
  </si>
  <si>
    <t>1 00 00000 00 0000 000</t>
  </si>
  <si>
    <t>Налоговые и неналоговые доходы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</si>
  <si>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</si>
  <si>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</si>
  <si>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1 01 02000 01 0000 110</t>
  </si>
  <si>
    <t>Налог на доходы физических лиц</t>
  </si>
  <si>
    <t>1 03 02231 01 0000 110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</si>
  <si>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</si>
  <si>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</si>
  <si>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1 03 02251 01 0000 110</t>
  </si>
  <si>
    <t>1 03 02261 01 0000 110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</si>
  <si>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</si>
  <si>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</si>
  <si>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</si>
  <si>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</si>
  <si>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</si>
  <si>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 xml:space="preserve">Единый сельскохозяйственный налог 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</si>
  <si>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</si>
  <si>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</si>
  <si>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</si>
  <si>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>Налог на имущество организаций</t>
  </si>
  <si>
    <t>1 08 00000 00 0000 110</t>
  </si>
  <si>
    <t xml:space="preserve">Государственная пошлина 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</si>
  <si>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</si>
  <si>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</si>
  <si>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</si>
  <si>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</si>
  <si>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</si>
  <si>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</si>
  <si>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</si>
  <si>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</si>
  <si>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</si>
  <si>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Доходы  от  сдачи  в  аренду  имущества,  составляющего казну муниципальных районов (за исключением земельных участков)</t>
  </si>
  <si>
    <t>1 11 05313 05 0000 120</t>
  </si>
  <si>
    <t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</si>
  <si>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>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</si>
  <si>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</si>
  <si>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1 11 09045 05 0000 120</t>
  </si>
  <si>
    <t>Прочие поступления от использования имущества, находящегося в собственности муниципальных 
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</t>
  </si>
  <si>
    <t>1 12 01000 01 0000 120</t>
  </si>
  <si>
    <t>Плата за негативное воздействие на окружающую среду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</si>
  <si>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</si>
  <si>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</si>
  <si>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1 13 02995 05 0000 130</t>
  </si>
  <si>
    <t xml:space="preserve">Прочие доходы от компенсации затрат бюджетов муниципальных районов 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</si>
  <si>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</si>
  <si>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</si>
  <si>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</si>
  <si>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</si>
  <si>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</si>
  <si>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</si>
  <si>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</si>
  <si>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</si>
  <si>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</si>
  <si>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</si>
  <si>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</si>
  <si>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</si>
  <si>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</si>
  <si>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</si>
  <si>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</si>
  <si>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</si>
  <si>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</si>
  <si>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</si>
  <si>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</si>
  <si>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
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</si>
  <si>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</si>
  <si>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</si>
  <si>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</si>
  <si>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</si>
  <si>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 xml:space="preserve">2 03 00000 00 0000 000 </t>
  </si>
  <si>
    <t xml:space="preserve">БЕЗВОЗМЕЗДНЫЕ ПОСТУПЛЕНИЯ ОТ ГОСУДАРСТВЕННЫХ (МУНИЦИПАЛЬНЫХ) ОРГАНИЗАЦИЙ 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</si>
  <si>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</si>
  <si>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</si>
  <si>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</si>
  <si>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</si>
  <si>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</t>
  </si>
  <si>
    <t>Всего доходов</t>
  </si>
  <si>
    <t>».</t>
  </si>
  <si>
    <t xml:space="preserve">Заместитель главы администрации (начальник финансового управления) 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</si>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</sst>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5" fillId="0" borderId="1" xfId="0" applyNumberFormat="1" applyFont="1" applyBorder="1" applyAlignment="1">
      <alignment horizontal="right"/>
    </xf>
    <xf numFmtId="0" fontId="6" fillId="0" borderId="1" xfId="0" applyFont="1" applyBorder="1"/>
    <xf numFmtId="164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164" fontId="3" fillId="0" borderId="5" xfId="0" applyNumberFormat="1" applyFont="1" applyBorder="1" applyAlignment="1" applyProtection="1">
      <alignment horizontal="right" vertical="center" wrapText="1"/>
      <protection locked="0"/>
    </xf>
    <xf numFmtId="0" fontId="7" fillId="0" borderId="1" xfId="0" applyFont="1" applyBorder="1" applyAlignment="1">
      <alignment wrapText="1"/>
    </xf>
    <xf numFmtId="165" fontId="0" fillId="0" borderId="0" xfId="0" applyNumberFormat="1"/>
    <xf numFmtId="0" fontId="9" fillId="0" borderId="1" xfId="0" applyFont="1" applyBorder="1"/>
    <xf numFmtId="0" fontId="10" fillId="0" borderId="0" xfId="0" applyFont="1" applyAlignment="1">
      <alignment horizontal="right"/>
    </xf>
    <xf numFmtId="0" fontId="1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8"/>
  <sheetViews>
    <sheetView tabSelected="1" zoomScaleNormal="100" workbookViewId="0">
      <selection activeCell="F53" sqref="F53"/>
    </sheetView>
  </sheetViews>
  <sheetFormatPr defaultColWidth="9.7109375" defaultRowHeight="15" x14ac:dyDescent="0.25"/>
  <cols>
    <col min="1" max="1" width="22.42578125" customWidth="1"/>
    <col min="2" max="2" width="22.85546875" customWidth="1"/>
    <col min="3" max="3" width="30.28515625" customWidth="1"/>
    <col min="4" max="4" width="12.42578125" customWidth="1"/>
  </cols>
  <sheetData>
    <row r="1" spans="1:4" ht="18.75" x14ac:dyDescent="0.25">
      <c r="C1" s="12" t="s">
        <v>0</v>
      </c>
      <c r="D1" s="12"/>
    </row>
    <row r="2" spans="1:4" ht="18.75" x14ac:dyDescent="0.25">
      <c r="C2" s="12" t="s">
        <v>1</v>
      </c>
      <c r="D2" s="12"/>
    </row>
    <row r="3" spans="1:4" ht="18.75" x14ac:dyDescent="0.25">
      <c r="C3" s="12" t="s">
        <v>2</v>
      </c>
      <c r="D3" s="12"/>
    </row>
    <row r="4" spans="1:4" ht="18.75" x14ac:dyDescent="0.3">
      <c r="C4" s="11" t="s">
        <v>3</v>
      </c>
      <c r="D4" s="11"/>
    </row>
    <row r="5" spans="1:4" ht="18.75" x14ac:dyDescent="0.25">
      <c r="C5" s="13"/>
      <c r="D5" s="13"/>
    </row>
    <row r="6" spans="1:4" ht="18.75" x14ac:dyDescent="0.25">
      <c r="C6" s="12" t="s">
        <v>4</v>
      </c>
      <c r="D6" s="12"/>
    </row>
    <row r="7" spans="1:4" ht="18.75" x14ac:dyDescent="0.25">
      <c r="C7" s="12" t="s">
        <v>1</v>
      </c>
      <c r="D7" s="12"/>
    </row>
    <row r="8" spans="1:4" ht="18.75" x14ac:dyDescent="0.25">
      <c r="C8" s="12" t="s">
        <v>2</v>
      </c>
      <c r="D8" s="12"/>
    </row>
    <row r="9" spans="1:4" ht="18.75" x14ac:dyDescent="0.3">
      <c r="C9" s="11" t="s">
        <v>5</v>
      </c>
      <c r="D9" s="11"/>
    </row>
    <row r="10" spans="1:4" ht="18.75" x14ac:dyDescent="0.3">
      <c r="C10" s="14"/>
      <c r="D10" s="14"/>
    </row>
    <row r="11" spans="1:4" ht="18.75" x14ac:dyDescent="0.3">
      <c r="C11" s="14"/>
      <c r="D11" s="14"/>
    </row>
    <row r="12" spans="1:4" ht="18.75" customHeight="1" x14ac:dyDescent="0.3">
      <c r="A12" s="10" t="s">
        <v>6</v>
      </c>
      <c r="B12" s="10"/>
      <c r="C12" s="10"/>
      <c r="D12" s="10"/>
    </row>
    <row r="13" spans="1:4" ht="18.75" customHeight="1" x14ac:dyDescent="0.3">
      <c r="A13" s="10" t="s">
        <v>7</v>
      </c>
      <c r="B13" s="10"/>
      <c r="C13" s="10"/>
      <c r="D13" s="10"/>
    </row>
    <row r="14" spans="1:4" ht="15.75" x14ac:dyDescent="0.25">
      <c r="D14" s="15" t="s">
        <v>8</v>
      </c>
    </row>
    <row r="15" spans="1:4" ht="31.5" customHeight="1" x14ac:dyDescent="0.25">
      <c r="A15" s="16" t="s">
        <v>9</v>
      </c>
      <c r="B15" s="9" t="s">
        <v>10</v>
      </c>
      <c r="C15" s="9"/>
      <c r="D15" s="17" t="s">
        <v>11</v>
      </c>
    </row>
    <row r="16" spans="1:4" ht="24.6" customHeight="1" x14ac:dyDescent="0.25">
      <c r="A16" s="18" t="s">
        <v>12</v>
      </c>
      <c r="B16" s="8" t="s">
        <v>13</v>
      </c>
      <c r="C16" s="8"/>
      <c r="D16" s="19">
        <f>SUM(D17:D45)</f>
        <v>1452644.1999999997</v>
      </c>
    </row>
    <row r="17" spans="1:4" ht="62.25" customHeight="1" x14ac:dyDescent="0.25">
      <c r="A17" s="20" t="s">
        <v>14</v>
      </c>
      <c r="B17" s="7" t="s">
        <v>15</v>
      </c>
      <c r="C17" s="7"/>
      <c r="D17" s="21">
        <f>126848.9+25000-55100-50000-40000-6748.9</f>
        <v>0</v>
      </c>
    </row>
    <row r="18" spans="1:4" ht="15" customHeight="1" x14ac:dyDescent="0.25">
      <c r="A18" s="20" t="s">
        <v>16</v>
      </c>
      <c r="B18" s="7" t="s">
        <v>17</v>
      </c>
      <c r="C18" s="7"/>
      <c r="D18" s="21">
        <f>604323.1+35000+30900+52241.1+60200+15000</f>
        <v>797664.2</v>
      </c>
    </row>
    <row r="19" spans="1:4" ht="20.85" customHeight="1" x14ac:dyDescent="0.25">
      <c r="A19" s="22" t="s">
        <v>18</v>
      </c>
      <c r="B19" s="6" t="s">
        <v>19</v>
      </c>
      <c r="C19" s="6"/>
      <c r="D19" s="5">
        <v>3486.1</v>
      </c>
    </row>
    <row r="20" spans="1:4" ht="20.85" customHeight="1" x14ac:dyDescent="0.25">
      <c r="A20" s="23" t="s">
        <v>20</v>
      </c>
      <c r="B20" s="6"/>
      <c r="C20" s="6"/>
      <c r="D20" s="5"/>
    </row>
    <row r="21" spans="1:4" ht="20.85" customHeight="1" x14ac:dyDescent="0.25">
      <c r="A21" s="23" t="s">
        <v>21</v>
      </c>
      <c r="B21" s="6"/>
      <c r="C21" s="6"/>
      <c r="D21" s="5"/>
    </row>
    <row r="22" spans="1:4" ht="20.85" customHeight="1" x14ac:dyDescent="0.25">
      <c r="A22" s="24" t="s">
        <v>22</v>
      </c>
      <c r="B22" s="6"/>
      <c r="C22" s="6"/>
      <c r="D22" s="5"/>
    </row>
    <row r="23" spans="1:4" ht="29.25" customHeight="1" x14ac:dyDescent="0.25">
      <c r="A23" s="20" t="s">
        <v>23</v>
      </c>
      <c r="B23" s="7" t="s">
        <v>24</v>
      </c>
      <c r="C23" s="7"/>
      <c r="D23" s="21">
        <f>228375+20000+10000+61125+25000+7507</f>
        <v>352007</v>
      </c>
    </row>
    <row r="24" spans="1:4" ht="30" customHeight="1" x14ac:dyDescent="0.25">
      <c r="A24" s="20" t="s">
        <v>25</v>
      </c>
      <c r="B24" s="7" t="s">
        <v>26</v>
      </c>
      <c r="C24" s="7"/>
      <c r="D24" s="21"/>
    </row>
    <row r="25" spans="1:4" ht="17.25" customHeight="1" x14ac:dyDescent="0.25">
      <c r="A25" s="20" t="s">
        <v>27</v>
      </c>
      <c r="B25" s="7" t="s">
        <v>28</v>
      </c>
      <c r="C25" s="7"/>
      <c r="D25" s="21">
        <f>1930+1400+1233.9</f>
        <v>4563.8999999999996</v>
      </c>
    </row>
    <row r="26" spans="1:4" ht="44.25" customHeight="1" x14ac:dyDescent="0.25">
      <c r="A26" s="20" t="s">
        <v>29</v>
      </c>
      <c r="B26" s="7" t="s">
        <v>30</v>
      </c>
      <c r="C26" s="7"/>
      <c r="D26" s="21">
        <f>31802.3+4500</f>
        <v>36302.300000000003</v>
      </c>
    </row>
    <row r="27" spans="1:4" ht="15.75" x14ac:dyDescent="0.25">
      <c r="A27" s="25" t="s">
        <v>31</v>
      </c>
      <c r="B27" s="4" t="s">
        <v>32</v>
      </c>
      <c r="C27" s="4"/>
      <c r="D27" s="21">
        <f>25949.8-2000-600</f>
        <v>23349.8</v>
      </c>
    </row>
    <row r="28" spans="1:4" ht="15.75" x14ac:dyDescent="0.25">
      <c r="A28" s="25" t="s">
        <v>33</v>
      </c>
      <c r="B28" s="4" t="s">
        <v>34</v>
      </c>
      <c r="C28" s="4"/>
      <c r="D28" s="21">
        <f>12628.1+1600</f>
        <v>14228.1</v>
      </c>
    </row>
    <row r="29" spans="1:4" ht="38.25" customHeight="1" x14ac:dyDescent="0.25">
      <c r="A29" s="25" t="s">
        <v>35</v>
      </c>
      <c r="B29" s="7" t="s">
        <v>36</v>
      </c>
      <c r="C29" s="7"/>
      <c r="D29" s="21">
        <f>6.8-1.7+0.1-1.8</f>
        <v>3.3999999999999995</v>
      </c>
    </row>
    <row r="30" spans="1:4" ht="93" customHeight="1" x14ac:dyDescent="0.25">
      <c r="A30" s="25" t="s">
        <v>37</v>
      </c>
      <c r="B30" s="7" t="s">
        <v>38</v>
      </c>
      <c r="C30" s="7"/>
      <c r="D30" s="21">
        <f>55935+20000+23844.7</f>
        <v>99779.7</v>
      </c>
    </row>
    <row r="31" spans="1:4" ht="77.25" customHeight="1" x14ac:dyDescent="0.25">
      <c r="A31" s="25" t="s">
        <v>39</v>
      </c>
      <c r="B31" s="7" t="s">
        <v>40</v>
      </c>
      <c r="C31" s="7"/>
      <c r="D31" s="21">
        <f>21830-4830</f>
        <v>17000</v>
      </c>
    </row>
    <row r="32" spans="1:4" ht="78.75" customHeight="1" x14ac:dyDescent="0.25">
      <c r="A32" s="25" t="s">
        <v>41</v>
      </c>
      <c r="B32" s="7" t="s">
        <v>42</v>
      </c>
      <c r="C32" s="7"/>
      <c r="D32" s="21">
        <v>87</v>
      </c>
    </row>
    <row r="33" spans="1:4" ht="46.5" customHeight="1" x14ac:dyDescent="0.25">
      <c r="A33" s="25" t="s">
        <v>43</v>
      </c>
      <c r="B33" s="7" t="s">
        <v>44</v>
      </c>
      <c r="C33" s="7"/>
      <c r="D33" s="21">
        <f>132-132+154.4</f>
        <v>154.4</v>
      </c>
    </row>
    <row r="34" spans="1:4" ht="141" customHeight="1" x14ac:dyDescent="0.25">
      <c r="A34" s="25" t="s">
        <v>45</v>
      </c>
      <c r="B34" s="7" t="s">
        <v>46</v>
      </c>
      <c r="C34" s="7"/>
      <c r="D34" s="21"/>
    </row>
    <row r="35" spans="1:4" ht="122.25" customHeight="1" x14ac:dyDescent="0.25">
      <c r="A35" s="25" t="s">
        <v>47</v>
      </c>
      <c r="B35" s="7" t="s">
        <v>48</v>
      </c>
      <c r="C35" s="7"/>
      <c r="D35" s="21">
        <f>65-35-0.7</f>
        <v>29.3</v>
      </c>
    </row>
    <row r="36" spans="1:4" ht="92.25" customHeight="1" x14ac:dyDescent="0.25">
      <c r="A36" s="25" t="s">
        <v>49</v>
      </c>
      <c r="B36" s="7" t="s">
        <v>50</v>
      </c>
      <c r="C36" s="7"/>
      <c r="D36" s="21">
        <f>585+52.3</f>
        <v>637.29999999999995</v>
      </c>
    </row>
    <row r="37" spans="1:4" ht="33.75" customHeight="1" x14ac:dyDescent="0.25">
      <c r="A37" s="26" t="s">
        <v>51</v>
      </c>
      <c r="B37" s="7" t="s">
        <v>52</v>
      </c>
      <c r="C37" s="7"/>
      <c r="D37" s="21">
        <f>1711.5+2000-310</f>
        <v>3401.5</v>
      </c>
    </row>
    <row r="38" spans="1:4" ht="43.5" customHeight="1" x14ac:dyDescent="0.25">
      <c r="A38" s="25" t="s">
        <v>53</v>
      </c>
      <c r="B38" s="7" t="s">
        <v>54</v>
      </c>
      <c r="C38" s="7"/>
      <c r="D38" s="21">
        <f>1031+150+384</f>
        <v>1565</v>
      </c>
    </row>
    <row r="39" spans="1:4" ht="29.25" customHeight="1" x14ac:dyDescent="0.25">
      <c r="A39" s="25" t="s">
        <v>55</v>
      </c>
      <c r="B39" s="7" t="s">
        <v>56</v>
      </c>
      <c r="C39" s="7"/>
      <c r="D39" s="21">
        <f>334+250-184</f>
        <v>400</v>
      </c>
    </row>
    <row r="40" spans="1:4" ht="93.75" customHeight="1" x14ac:dyDescent="0.25">
      <c r="A40" s="20" t="s">
        <v>57</v>
      </c>
      <c r="B40" s="7" t="s">
        <v>58</v>
      </c>
      <c r="C40" s="7"/>
      <c r="D40" s="21"/>
    </row>
    <row r="41" spans="1:4" ht="66.75" customHeight="1" x14ac:dyDescent="0.25">
      <c r="A41" s="26" t="s">
        <v>59</v>
      </c>
      <c r="B41" s="7" t="s">
        <v>60</v>
      </c>
      <c r="C41" s="7"/>
      <c r="D41" s="21">
        <f>15000+21500+17500+11000+15000</f>
        <v>80000</v>
      </c>
    </row>
    <row r="42" spans="1:4" ht="59.25" customHeight="1" x14ac:dyDescent="0.25">
      <c r="A42" s="20" t="s">
        <v>61</v>
      </c>
      <c r="B42" s="7" t="s">
        <v>62</v>
      </c>
      <c r="C42" s="7"/>
      <c r="D42" s="21">
        <f>3500+4500+2000</f>
        <v>10000</v>
      </c>
    </row>
    <row r="43" spans="1:4" ht="92.25" customHeight="1" x14ac:dyDescent="0.25">
      <c r="A43" s="20" t="s">
        <v>63</v>
      </c>
      <c r="B43" s="7" t="s">
        <v>64</v>
      </c>
      <c r="C43" s="7"/>
      <c r="D43" s="21">
        <f>900+1300+500+1280</f>
        <v>3980</v>
      </c>
    </row>
    <row r="44" spans="1:4" ht="78" customHeight="1" x14ac:dyDescent="0.25">
      <c r="A44" s="20" t="s">
        <v>65</v>
      </c>
      <c r="B44" s="7" t="s">
        <v>66</v>
      </c>
      <c r="C44" s="7"/>
      <c r="D44" s="21">
        <f>300-180</f>
        <v>120</v>
      </c>
    </row>
    <row r="45" spans="1:4" ht="15" customHeight="1" x14ac:dyDescent="0.25">
      <c r="A45" s="20" t="s">
        <v>67</v>
      </c>
      <c r="B45" s="7" t="s">
        <v>68</v>
      </c>
      <c r="C45" s="7"/>
      <c r="D45" s="21">
        <v>3885.2</v>
      </c>
    </row>
    <row r="46" spans="1:4" ht="26.25" customHeight="1" x14ac:dyDescent="0.25">
      <c r="A46" s="18" t="s">
        <v>69</v>
      </c>
      <c r="B46" s="8" t="s">
        <v>70</v>
      </c>
      <c r="C46" s="8"/>
      <c r="D46" s="19">
        <f>D47+D52+D53-D54</f>
        <v>2710166.1999999997</v>
      </c>
    </row>
    <row r="47" spans="1:4" ht="26.25" customHeight="1" x14ac:dyDescent="0.25">
      <c r="A47" s="20" t="s">
        <v>71</v>
      </c>
      <c r="B47" s="7" t="s">
        <v>72</v>
      </c>
      <c r="C47" s="7"/>
      <c r="D47" s="21">
        <f>D48+D49+D50+D51</f>
        <v>2701714.8</v>
      </c>
    </row>
    <row r="48" spans="1:4" ht="26.25" customHeight="1" x14ac:dyDescent="0.25">
      <c r="A48" s="20" t="s">
        <v>73</v>
      </c>
      <c r="B48" s="7" t="s">
        <v>74</v>
      </c>
      <c r="C48" s="7"/>
      <c r="D48" s="27">
        <v>192578.1</v>
      </c>
    </row>
    <row r="49" spans="1:5" ht="26.25" customHeight="1" x14ac:dyDescent="0.25">
      <c r="A49" s="20" t="s">
        <v>75</v>
      </c>
      <c r="B49" s="7" t="s">
        <v>76</v>
      </c>
      <c r="C49" s="7"/>
      <c r="D49" s="21">
        <v>472579.7</v>
      </c>
    </row>
    <row r="50" spans="1:5" ht="26.25" customHeight="1" x14ac:dyDescent="0.25">
      <c r="A50" s="20" t="s">
        <v>77</v>
      </c>
      <c r="B50" s="7" t="s">
        <v>78</v>
      </c>
      <c r="C50" s="7"/>
      <c r="D50" s="21">
        <v>1999613.5</v>
      </c>
    </row>
    <row r="51" spans="1:5" ht="15" customHeight="1" x14ac:dyDescent="0.25">
      <c r="A51" s="20" t="s">
        <v>79</v>
      </c>
      <c r="B51" s="7" t="s">
        <v>80</v>
      </c>
      <c r="C51" s="7"/>
      <c r="D51" s="21">
        <f>27170+9773.5</f>
        <v>36943.5</v>
      </c>
    </row>
    <row r="52" spans="1:5" ht="50.65" customHeight="1" x14ac:dyDescent="0.25">
      <c r="A52" s="28" t="s">
        <v>81</v>
      </c>
      <c r="B52" s="3" t="s">
        <v>82</v>
      </c>
      <c r="C52" s="3"/>
      <c r="D52" s="21">
        <v>1255.8</v>
      </c>
    </row>
    <row r="53" spans="1:5" ht="90.95" customHeight="1" x14ac:dyDescent="0.25">
      <c r="A53" s="20" t="s">
        <v>83</v>
      </c>
      <c r="B53" s="3" t="s">
        <v>84</v>
      </c>
      <c r="C53" s="3"/>
      <c r="D53" s="21">
        <v>21159</v>
      </c>
      <c r="E53" s="29"/>
    </row>
    <row r="54" spans="1:5" ht="52.9" customHeight="1" x14ac:dyDescent="0.25">
      <c r="A54" s="20" t="s">
        <v>85</v>
      </c>
      <c r="B54" s="7" t="s">
        <v>86</v>
      </c>
      <c r="C54" s="7"/>
      <c r="D54" s="21">
        <v>13963.4</v>
      </c>
      <c r="E54" s="29" t="s">
        <v>87</v>
      </c>
    </row>
    <row r="55" spans="1:5" ht="24" customHeight="1" x14ac:dyDescent="0.25">
      <c r="A55" s="30"/>
      <c r="B55" s="8" t="s">
        <v>88</v>
      </c>
      <c r="C55" s="8"/>
      <c r="D55" s="19">
        <f>D46+D16</f>
        <v>4162810.3999999994</v>
      </c>
    </row>
    <row r="56" spans="1:5" ht="18.75" x14ac:dyDescent="0.3">
      <c r="D56" s="31" t="s">
        <v>89</v>
      </c>
    </row>
    <row r="58" spans="1:5" ht="32.85" customHeight="1" x14ac:dyDescent="0.3">
      <c r="A58" s="2" t="s">
        <v>90</v>
      </c>
      <c r="B58" s="2"/>
      <c r="C58" s="1" t="s">
        <v>91</v>
      </c>
      <c r="D58" s="1"/>
      <c r="E58" s="32"/>
    </row>
  </sheetData>
  <mergeCells count="51">
    <mergeCell ref="B52:C52"/>
    <mergeCell ref="B53:C53"/>
    <mergeCell ref="B54:C54"/>
    <mergeCell ref="B55:C55"/>
    <mergeCell ref="A58:B58"/>
    <mergeCell ref="C58:D58"/>
    <mergeCell ref="B47:C47"/>
    <mergeCell ref="B48:C48"/>
    <mergeCell ref="B49:C49"/>
    <mergeCell ref="B50:C50"/>
    <mergeCell ref="B51:C51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D19:D22"/>
    <mergeCell ref="B23:C23"/>
    <mergeCell ref="B24:C24"/>
    <mergeCell ref="B25:C25"/>
    <mergeCell ref="B26:C26"/>
    <mergeCell ref="B15:C15"/>
    <mergeCell ref="B16:C16"/>
    <mergeCell ref="B17:C17"/>
    <mergeCell ref="B18:C18"/>
    <mergeCell ref="B19:C22"/>
    <mergeCell ref="C7:D7"/>
    <mergeCell ref="C8:D8"/>
    <mergeCell ref="C9:D9"/>
    <mergeCell ref="A12:D12"/>
    <mergeCell ref="A13:D13"/>
    <mergeCell ref="C1:D1"/>
    <mergeCell ref="C2:D2"/>
    <mergeCell ref="C3:D3"/>
    <mergeCell ref="C4:D4"/>
    <mergeCell ref="C6:D6"/>
  </mergeCells>
  <pageMargins left="1.1812499999999999" right="0.39374999999999999" top="0.875" bottom="0.47222222222222199" header="0.70833333333333304" footer="0.511811023622047"/>
  <pageSetup paperSize="9" scale="98" orientation="portrait" horizontalDpi="300" verticalDpi="300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Kobeleva</dc:creator>
  <dc:description/>
  <cp:lastModifiedBy>User</cp:lastModifiedBy>
  <cp:revision>232</cp:revision>
  <cp:lastPrinted>2024-10-14T14:10:38Z</cp:lastPrinted>
  <dcterms:created xsi:type="dcterms:W3CDTF">2020-02-17T06:04:33Z</dcterms:created>
  <dcterms:modified xsi:type="dcterms:W3CDTF">2024-12-11T07:45:34Z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